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ITHAM\OneDrive - Assistance Coordination Unit\Important Files\الحسابات التصميمية\الحسابات التصميمة_V7\"/>
    </mc:Choice>
  </mc:AlternateContent>
  <xr:revisionPtr revIDLastSave="16" documentId="8_{CE2EF280-0879-4A82-B471-C7E62AA003C1}" xr6:coauthVersionLast="44" xr6:coauthVersionMax="44" xr10:uidLastSave="{117FA8E4-2FAC-4A67-8AA9-1A7EFFCFD7E9}"/>
  <bookViews>
    <workbookView xWindow="-120" yWindow="-120" windowWidth="20730" windowHeight="11160" xr2:uid="{CA93948E-48E5-4A95-A03D-A92383B8CF75}"/>
  </bookViews>
  <sheets>
    <sheet name="حسابات الضخ" sheetId="1" r:id="rId1"/>
  </sheets>
  <externalReferences>
    <externalReference r:id="rId2"/>
  </externalReferences>
  <definedNames>
    <definedName name="_Order1" hidden="1">255</definedName>
    <definedName name="_Order2" hidden="1">255</definedName>
    <definedName name="HEADDAYA3">#REF!,#REF!,#REF!,#REF!,#REF!,#REF!,#REF!,#REF!,#REF!,#REF!,#REF!,#REF!,#REF!</definedName>
    <definedName name="HEADDAYA4">#REF!,#REF!,#REF!,#REF!,#REF!,#REF!,#REF!,#REF!,#REF!,#REF!,#REF!,#REF!,#REF!,#REF!,#REF!,#REF!,#REF!</definedName>
    <definedName name="HEADWEEKA3">#REF!,#REF!,#REF!,#REF!,#REF!,#REF!,#REF!,#REF!,#REF!,#REF!,#REF!,#REF!</definedName>
    <definedName name="HEADWEEKA4">#REF!,#REF!,#REF!,#REF!,#REF!,#REF!,#REF!,#REF!,#REF!,#REF!,#REF!,#REF!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31" i="1" l="1"/>
  <c r="D21" i="1"/>
  <c r="D18" i="1"/>
  <c r="D11" i="1"/>
  <c r="D15" i="1" s="1"/>
  <c r="D17" i="1" s="1"/>
  <c r="D10" i="1"/>
  <c r="D8" i="1"/>
  <c r="D9" i="1" s="1"/>
  <c r="D7" i="1"/>
  <c r="D19" i="1" l="1"/>
  <c r="D20" i="1" s="1"/>
  <c r="D22" i="1" s="1"/>
  <c r="D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3" authorId="0" shapeId="0" xr:uid="{06372338-1C12-4A10-ADF1-562A8040262D}">
      <text>
        <r>
          <rPr>
            <b/>
            <sz val="12"/>
            <color indexed="81"/>
            <rFont val="Tahoma"/>
            <family val="2"/>
          </rPr>
          <t>Author:</t>
        </r>
        <r>
          <rPr>
            <sz val="12"/>
            <color indexed="81"/>
            <rFont val="Tahoma"/>
            <family val="2"/>
          </rPr>
          <t xml:space="preserve">
قيم الخلايا باللون البرتقالي يتم إدخالها يدويا من قبل المستخدم  أما باقي الخلايا فيتم حسابها اتوماتيكيا من قبل البرنامج </t>
        </r>
      </text>
    </comment>
    <comment ref="D12" authorId="0" shapeId="0" xr:uid="{2CEF8BAD-77FF-4A55-9717-E00F1958ACE2}">
      <text>
        <r>
          <rPr>
            <b/>
            <sz val="9"/>
            <color indexed="81"/>
            <rFont val="Tahoma"/>
            <family val="2"/>
          </rPr>
          <t>ملاحظة :</t>
        </r>
        <r>
          <rPr>
            <sz val="9"/>
            <color indexed="81"/>
            <rFont val="Tahoma"/>
            <family val="2"/>
          </rPr>
          <t xml:space="preserve">
استطاعة المولدة في حالة استخدام نظام أقلاع اتو ترانس أو سوفت ستار</t>
        </r>
      </text>
    </comment>
    <comment ref="D15" authorId="0" shapeId="0" xr:uid="{F5F6BFE1-A739-44C0-A928-F5EDC880E733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يتم وضع استطاعة مجموعة التوليد الفعلية في هذه الخانة 
الاستطاعة الفعلية لمجموعة التوليد = 1.3 *استطاعة المحرك الكهربائي </t>
        </r>
      </text>
    </comment>
  </commentList>
</comments>
</file>

<file path=xl/sharedStrings.xml><?xml version="1.0" encoding="utf-8"?>
<sst xmlns="http://schemas.openxmlformats.org/spreadsheetml/2006/main" count="65" uniqueCount="58">
  <si>
    <t>حساب استطاعة المضخة و المولدة</t>
  </si>
  <si>
    <t>Htot  : HEAD (m H2O)</t>
  </si>
  <si>
    <t>m H2O</t>
  </si>
  <si>
    <t xml:space="preserve">الضاغط الكلي للنظام الذي يتم الضخ عليه / إدخال يدوي </t>
  </si>
  <si>
    <t>Q ( VLOW -m³/hr )</t>
  </si>
  <si>
    <t>m³/hr</t>
  </si>
  <si>
    <t xml:space="preserve">التدفق الفعلي للمضخة / إدخال يدوي </t>
  </si>
  <si>
    <t>Efficiency of pump</t>
  </si>
  <si>
    <t>%</t>
  </si>
  <si>
    <t xml:space="preserve">كفاءة المضخة / إدخال يدوي </t>
  </si>
  <si>
    <t>Efficiency of pumpmotor</t>
  </si>
  <si>
    <t xml:space="preserve">كفاءة محرك المضخة / إدخال يدوي </t>
  </si>
  <si>
    <t>Q ( VLOW -m³/day )</t>
  </si>
  <si>
    <t>m³/day</t>
  </si>
  <si>
    <t>التدفق الفعلي للمضخة / حساب أتوماتيكي</t>
  </si>
  <si>
    <t>P ( POWER OF PUMP)(KW)</t>
  </si>
  <si>
    <t>KW</t>
  </si>
  <si>
    <t>الاستطاعة الميكانيكية المطلوبة على محور المضخة  / حساب أتوماتيكي</t>
  </si>
  <si>
    <t>HP</t>
  </si>
  <si>
    <t>P ( POWER OF MOTOR)( HP)</t>
  </si>
  <si>
    <t>استطاعة المحرك الكهربائي  / حساب أتوماتيكي</t>
  </si>
  <si>
    <t>P ( POWER OF MOTOR)( KW)</t>
  </si>
  <si>
    <t>Power of generator</t>
  </si>
  <si>
    <t>KVA</t>
  </si>
  <si>
    <t>استطاعة مجموعة التوليد المطلوبة في حال كان الإقلاع أوتوترانس أو سوفت ستار</t>
  </si>
  <si>
    <t>حساب استهلاك مجموعة التوليد من الوقود</t>
  </si>
  <si>
    <t>Actual Power of generator</t>
  </si>
  <si>
    <t xml:space="preserve">الاستطاعة الفعلية لمجموعة التوليد  / إدخال يدوي </t>
  </si>
  <si>
    <t>Fuel consumption per Kwh</t>
  </si>
  <si>
    <t>Liter/Kwh</t>
  </si>
  <si>
    <t xml:space="preserve">استهلاك مجموعة التوليد لكل كيلو واط ساعي  / إدخال يدوي </t>
  </si>
  <si>
    <t>Fuel consumption per Hour</t>
  </si>
  <si>
    <t>LITER FULL</t>
  </si>
  <si>
    <t>الاستهلاك الساعي الفعلي من الوقود / حساب أتوماتيكي</t>
  </si>
  <si>
    <t xml:space="preserve"> working hours per day</t>
  </si>
  <si>
    <t>hour</t>
  </si>
  <si>
    <t xml:space="preserve">عدد ساعات التشغيل اليومية لمجموعة التوليد  / إدخال يدوي </t>
  </si>
  <si>
    <t>Fuel consumption per Day</t>
  </si>
  <si>
    <t>liter per day</t>
  </si>
  <si>
    <t>كمية الوقود المستهلكة يوميا / حساب أتوماتيكي</t>
  </si>
  <si>
    <t>Fuel consumption per month</t>
  </si>
  <si>
    <t>liter per month</t>
  </si>
  <si>
    <t>كمية الوقود المستهلك شهريا  / حساب أتوماتيكي</t>
  </si>
  <si>
    <t>PRICE OF LITER FULL</t>
  </si>
  <si>
    <t>$ / liter</t>
  </si>
  <si>
    <t xml:space="preserve">سعر لتر الوقود الواحد  / إدخال يدوي </t>
  </si>
  <si>
    <t>TOTAL PRICE OF FULL/MONTH</t>
  </si>
  <si>
    <t>$ USD</t>
  </si>
  <si>
    <t>كلفة التشغيل الشهرية لمجموعة التوليد / حساب أتوماتيكي</t>
  </si>
  <si>
    <t xml:space="preserve">الضاغط الكلي ( H tot ) يعطى بالمعادلة التالية </t>
  </si>
  <si>
    <t>الضاغط الكلي = الضاغط الستاتيكي + ضياعات الاحتكاك الطولية + ضياعات الاحتكاك المحلية</t>
  </si>
  <si>
    <t>الضاغط الستاتيكي هو فرق الارتفاع بين أعلى نقطة تصل أليها المياه التي يتم ضخها و نقطة سطح المياه في البئر ( أو خزان المياه السفلي )</t>
  </si>
  <si>
    <t>تحويل من أنش للمتر</t>
  </si>
  <si>
    <t>يتم ادخال فقط الخلايا المحددة باللون البرتقالي أما باقي الخلايا فيتم حسابها آليا
تصميم : م هيثم بكور  - هدية للأخوة العاملين في مجال المياه و الإصحاح البيئي</t>
  </si>
  <si>
    <t>الأنش</t>
  </si>
  <si>
    <t>متر</t>
  </si>
  <si>
    <t>صفحة نت لتحويل الواحدات
http://www.unitconverters.net/flow-converter.html</t>
  </si>
  <si>
    <r>
      <rPr>
        <sz val="14"/>
        <color rgb="FFFF0000"/>
        <rFont val="Calibri"/>
        <family val="2"/>
        <scheme val="minor"/>
      </rPr>
      <t>برنامج حسابات منظومات الضخ  ( تصميم المهندس هيثم بكور )</t>
    </r>
    <r>
      <rPr>
        <sz val="11"/>
        <color theme="1"/>
        <rFont val="Calibri"/>
        <family val="2"/>
        <scheme val="minor"/>
      </rPr>
      <t xml:space="preserve">
يتم ادخال فقط الخلايا المحددة باللون البرتقالي أما باقي الخلايا فيتم حسابها آليا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</si>
</sst>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4"/>
      <color indexed="12"/>
      <name val="Arial"/>
      <family val="2"/>
    </font>
    <font>
      <b/>
      <sz val="12"/>
      <color indexed="81"/>
      <name val="Tahoma"/>
      <family val="2"/>
    </font>
    <font>
      <sz val="12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4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25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66">
    <xf numFmtId="0" fontId="0" fillId="0" borderId="0" xfId="0"/>
    <xf numFmtId="164" fontId="0" fillId="0" borderId="0" xfId="0" applyNumberFormat="1"/>
    <xf numFmtId="0" fontId="0" fillId="3" borderId="4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2" fontId="5" fillId="4" borderId="3" xfId="0" applyNumberFormat="1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9" fillId="7" borderId="17" xfId="0" applyFont="1" applyFill="1" applyBorder="1" applyAlignment="1">
      <alignment horizontal="center" vertical="center" wrapText="1"/>
    </xf>
    <xf numFmtId="0" fontId="9" fillId="7" borderId="18" xfId="0" applyFont="1" applyFill="1" applyBorder="1" applyAlignment="1">
      <alignment horizontal="center" vertical="center" wrapText="1"/>
    </xf>
    <xf numFmtId="0" fontId="9" fillId="7" borderId="19" xfId="0" applyFont="1" applyFill="1" applyBorder="1" applyAlignment="1">
      <alignment horizontal="center" vertical="center" wrapText="1"/>
    </xf>
    <xf numFmtId="0" fontId="9" fillId="7" borderId="20" xfId="0" applyFont="1" applyFill="1" applyBorder="1" applyAlignment="1">
      <alignment horizontal="center" vertical="center" wrapText="1"/>
    </xf>
    <xf numFmtId="0" fontId="9" fillId="7" borderId="21" xfId="0" applyFont="1" applyFill="1" applyBorder="1" applyAlignment="1">
      <alignment horizontal="center" vertical="center" wrapText="1"/>
    </xf>
    <xf numFmtId="0" fontId="9" fillId="7" borderId="22" xfId="0" applyFont="1" applyFill="1" applyBorder="1" applyAlignment="1">
      <alignment horizontal="center" vertical="center" wrapText="1"/>
    </xf>
    <xf numFmtId="0" fontId="11" fillId="8" borderId="17" xfId="1" applyFont="1" applyFill="1" applyBorder="1" applyAlignment="1">
      <alignment horizontal="center" vertical="center" wrapText="1"/>
    </xf>
    <xf numFmtId="0" fontId="11" fillId="8" borderId="18" xfId="1" applyFont="1" applyFill="1" applyBorder="1" applyAlignment="1">
      <alignment horizontal="center" vertical="center" wrapText="1"/>
    </xf>
    <xf numFmtId="0" fontId="11" fillId="8" borderId="19" xfId="1" applyFont="1" applyFill="1" applyBorder="1" applyAlignment="1">
      <alignment horizontal="center" vertical="center" wrapText="1"/>
    </xf>
    <xf numFmtId="0" fontId="11" fillId="8" borderId="20" xfId="1" applyFont="1" applyFill="1" applyBorder="1" applyAlignment="1">
      <alignment horizontal="center" vertical="center" wrapText="1"/>
    </xf>
    <xf numFmtId="0" fontId="11" fillId="8" borderId="21" xfId="1" applyFont="1" applyFill="1" applyBorder="1" applyAlignment="1">
      <alignment horizontal="center" vertical="center" wrapText="1"/>
    </xf>
    <xf numFmtId="0" fontId="11" fillId="8" borderId="22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/>
    </xf>
    <xf numFmtId="0" fontId="6" fillId="6" borderId="12" xfId="0" applyFont="1" applyFill="1" applyBorder="1" applyAlignment="1">
      <alignment horizontal="center"/>
    </xf>
    <xf numFmtId="0" fontId="6" fillId="6" borderId="13" xfId="0" applyFont="1" applyFill="1" applyBorder="1" applyAlignment="1">
      <alignment horizontal="center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/>
    </xf>
    <xf numFmtId="164" fontId="3" fillId="9" borderId="6" xfId="0" applyNumberFormat="1" applyFont="1" applyFill="1" applyBorder="1" applyAlignment="1">
      <alignment horizontal="center" vertical="center"/>
    </xf>
    <xf numFmtId="0" fontId="3" fillId="9" borderId="7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4" fontId="3" fillId="5" borderId="6" xfId="0" applyNumberFormat="1" applyFont="1" applyFill="1" applyBorder="1" applyAlignment="1">
      <alignment horizontal="center" vertical="center"/>
    </xf>
    <xf numFmtId="4" fontId="5" fillId="9" borderId="6" xfId="0" applyNumberFormat="1" applyFont="1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4" fontId="1" fillId="9" borderId="6" xfId="0" applyNumberFormat="1" applyFont="1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1" fillId="9" borderId="7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/>
    </xf>
    <xf numFmtId="4" fontId="5" fillId="10" borderId="9" xfId="0" applyNumberFormat="1" applyFont="1" applyFill="1" applyBorder="1" applyAlignment="1">
      <alignment horizontal="center" vertical="center"/>
    </xf>
    <xf numFmtId="0" fontId="1" fillId="10" borderId="10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575;&#1604;&#1581;&#1587;&#1575;&#1576;&#1575;&#1578;%20&#1575;&#1604;&#1578;&#1589;&#1605;&#1610;&#1605;&#1610;&#1577;%20-V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لوحة الإدخال الرئيسية"/>
      <sheetName val="حسابات الضخ"/>
      <sheetName val="حساب قطر الأنابيب"/>
      <sheetName val="ضياعات الاحتكاك الطولية"/>
      <sheetName val="ضياعات الاحتكاك المحلية"/>
      <sheetName val="نقطة العمل"/>
      <sheetName val="حساب مقطع الكابل"/>
      <sheetName val="محول الواحدات"/>
      <sheetName val="كلفة التشغيل الشهرية"/>
      <sheetName val="دراسة الجدوى"/>
      <sheetName val="حساب التيار"/>
      <sheetName val="الطاقة الشمسية"/>
      <sheetName val="حسابات الجباية"/>
      <sheetName val="تنفيذ الشبكات"/>
    </sheetNames>
    <sheetDataSet>
      <sheetData sheetId="0">
        <row r="11">
          <cell r="C11">
            <v>0.65</v>
          </cell>
        </row>
        <row r="24">
          <cell r="C24">
            <v>14.117647058823529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unitconverters.net/flow-converter.html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234AD-62C3-409C-A836-B8BCCE5F4E97}">
  <dimension ref="C1:N35"/>
  <sheetViews>
    <sheetView showGridLines="0" showRowColHeaders="0" tabSelected="1" topLeftCell="A16" zoomScale="115" zoomScaleNormal="115" workbookViewId="0">
      <selection activeCell="C14" sqref="C14:E14"/>
    </sheetView>
  </sheetViews>
  <sheetFormatPr defaultRowHeight="15" x14ac:dyDescent="0.25"/>
  <cols>
    <col min="1" max="2" width="2.140625" customWidth="1"/>
    <col min="3" max="3" width="36.28515625" customWidth="1"/>
    <col min="4" max="4" width="14.7109375" customWidth="1"/>
    <col min="5" max="5" width="17.42578125" customWidth="1"/>
    <col min="6" max="6" width="61" customWidth="1"/>
    <col min="7" max="7" width="8.7109375" customWidth="1"/>
    <col min="8" max="8" width="12.85546875" customWidth="1"/>
    <col min="9" max="9" width="22.140625" customWidth="1"/>
    <col min="10" max="10" width="15.140625" style="1" customWidth="1"/>
    <col min="12" max="12" width="33.42578125" customWidth="1"/>
    <col min="13" max="13" width="14.42578125" customWidth="1"/>
    <col min="14" max="14" width="16" customWidth="1"/>
    <col min="15" max="15" width="9.7109375" customWidth="1"/>
  </cols>
  <sheetData>
    <row r="1" spans="3:11" ht="6.75" customHeight="1" thickBot="1" x14ac:dyDescent="0.3"/>
    <row r="2" spans="3:11" ht="42" customHeight="1" thickTop="1" thickBot="1" x14ac:dyDescent="0.3">
      <c r="C2" s="36" t="s">
        <v>0</v>
      </c>
      <c r="D2" s="37"/>
      <c r="E2" s="38"/>
      <c r="F2" s="2" t="s">
        <v>57</v>
      </c>
      <c r="G2" s="3"/>
      <c r="K2" s="3"/>
    </row>
    <row r="3" spans="3:11" ht="30" customHeight="1" thickTop="1" thickBot="1" x14ac:dyDescent="0.3">
      <c r="C3" s="52" t="s">
        <v>1</v>
      </c>
      <c r="D3" s="53">
        <v>40</v>
      </c>
      <c r="E3" s="54" t="s">
        <v>2</v>
      </c>
      <c r="F3" s="2" t="s">
        <v>3</v>
      </c>
    </row>
    <row r="4" spans="3:11" ht="30" customHeight="1" thickTop="1" thickBot="1" x14ac:dyDescent="0.3">
      <c r="C4" s="52" t="s">
        <v>4</v>
      </c>
      <c r="D4" s="53">
        <v>125</v>
      </c>
      <c r="E4" s="54" t="s">
        <v>5</v>
      </c>
      <c r="F4" s="4" t="s">
        <v>6</v>
      </c>
    </row>
    <row r="5" spans="3:11" ht="30" customHeight="1" thickTop="1" thickBot="1" x14ac:dyDescent="0.3">
      <c r="C5" s="52" t="s">
        <v>7</v>
      </c>
      <c r="D5" s="55">
        <v>0.7</v>
      </c>
      <c r="E5" s="54" t="s">
        <v>8</v>
      </c>
      <c r="F5" s="4" t="s">
        <v>9</v>
      </c>
    </row>
    <row r="6" spans="3:11" ht="30" customHeight="1" thickTop="1" thickBot="1" x14ac:dyDescent="0.3">
      <c r="C6" s="52" t="s">
        <v>10</v>
      </c>
      <c r="D6" s="55">
        <v>0.9</v>
      </c>
      <c r="E6" s="54" t="s">
        <v>8</v>
      </c>
      <c r="F6" s="4" t="s">
        <v>11</v>
      </c>
    </row>
    <row r="7" spans="3:11" ht="30" customHeight="1" thickTop="1" thickBot="1" x14ac:dyDescent="0.3">
      <c r="C7" s="5" t="s">
        <v>12</v>
      </c>
      <c r="D7" s="6">
        <f>20*D4</f>
        <v>2500</v>
      </c>
      <c r="E7" s="7" t="s">
        <v>13</v>
      </c>
      <c r="F7" s="4" t="s">
        <v>14</v>
      </c>
    </row>
    <row r="8" spans="3:11" ht="30" customHeight="1" thickTop="1" thickBot="1" x14ac:dyDescent="0.3">
      <c r="C8" s="5" t="s">
        <v>15</v>
      </c>
      <c r="D8" s="8">
        <f>D3*D4/(102*3.6*D5)</f>
        <v>19.45222533457828</v>
      </c>
      <c r="E8" s="7" t="s">
        <v>16</v>
      </c>
      <c r="F8" s="4" t="s">
        <v>17</v>
      </c>
    </row>
    <row r="9" spans="3:11" ht="30" customHeight="1" thickTop="1" thickBot="1" x14ac:dyDescent="0.3">
      <c r="C9" s="5" t="s">
        <v>15</v>
      </c>
      <c r="D9" s="8">
        <f>D8*1.341</f>
        <v>26.085434173669473</v>
      </c>
      <c r="E9" s="7" t="s">
        <v>18</v>
      </c>
      <c r="F9" s="4" t="s">
        <v>17</v>
      </c>
    </row>
    <row r="10" spans="3:11" ht="30" customHeight="1" thickTop="1" thickBot="1" x14ac:dyDescent="0.3">
      <c r="C10" s="5" t="s">
        <v>19</v>
      </c>
      <c r="D10" s="8">
        <f>D3*D4/(75*3.6*D5*D6)</f>
        <v>29.394473838918284</v>
      </c>
      <c r="E10" s="7" t="s">
        <v>18</v>
      </c>
      <c r="F10" s="4" t="s">
        <v>20</v>
      </c>
    </row>
    <row r="11" spans="3:11" ht="30" customHeight="1" thickTop="1" thickBot="1" x14ac:dyDescent="0.3">
      <c r="C11" s="12" t="s">
        <v>21</v>
      </c>
      <c r="D11" s="56">
        <f>D3*D4/(102*3.6*D5*D6)</f>
        <v>21.613583705086974</v>
      </c>
      <c r="E11" s="14" t="s">
        <v>16</v>
      </c>
      <c r="F11" s="4" t="s">
        <v>20</v>
      </c>
    </row>
    <row r="12" spans="3:11" ht="30" customHeight="1" thickTop="1" thickBot="1" x14ac:dyDescent="0.3">
      <c r="C12" s="9" t="s">
        <v>22</v>
      </c>
      <c r="D12" s="10">
        <f>2*D11/0.8</f>
        <v>54.033959262717431</v>
      </c>
      <c r="E12" s="11" t="s">
        <v>23</v>
      </c>
      <c r="F12" s="4" t="s">
        <v>24</v>
      </c>
    </row>
    <row r="13" spans="3:11" ht="30" customHeight="1" thickTop="1" thickBot="1" x14ac:dyDescent="0.3"/>
    <row r="14" spans="3:11" ht="30" customHeight="1" thickTop="1" thickBot="1" x14ac:dyDescent="0.3">
      <c r="C14" s="39" t="s">
        <v>25</v>
      </c>
      <c r="D14" s="37"/>
      <c r="E14" s="38"/>
    </row>
    <row r="15" spans="3:11" ht="30" customHeight="1" thickTop="1" thickBot="1" x14ac:dyDescent="0.3">
      <c r="C15" s="52" t="s">
        <v>26</v>
      </c>
      <c r="D15" s="57">
        <f>D11*1.3</f>
        <v>28.097658816613066</v>
      </c>
      <c r="E15" s="54" t="s">
        <v>23</v>
      </c>
      <c r="F15" s="4" t="s">
        <v>27</v>
      </c>
    </row>
    <row r="16" spans="3:11" ht="30" customHeight="1" thickTop="1" thickBot="1" x14ac:dyDescent="0.3">
      <c r="C16" s="52" t="s">
        <v>28</v>
      </c>
      <c r="D16" s="57">
        <v>0.22</v>
      </c>
      <c r="E16" s="54" t="s">
        <v>29</v>
      </c>
      <c r="F16" s="4" t="s">
        <v>30</v>
      </c>
    </row>
    <row r="17" spans="3:14" ht="30" customHeight="1" thickTop="1" thickBot="1" x14ac:dyDescent="0.3">
      <c r="C17" s="12" t="s">
        <v>31</v>
      </c>
      <c r="D17" s="13">
        <f>D15*0.8*0.22</f>
        <v>4.9451879517238995</v>
      </c>
      <c r="E17" s="14" t="s">
        <v>32</v>
      </c>
      <c r="F17" s="4" t="s">
        <v>33</v>
      </c>
    </row>
    <row r="18" spans="3:14" ht="30" customHeight="1" thickTop="1" thickBot="1" x14ac:dyDescent="0.3">
      <c r="C18" s="58" t="s">
        <v>34</v>
      </c>
      <c r="D18" s="59">
        <f>'[1]لوحة الإدخال الرئيسية'!C24</f>
        <v>14.117647058823529</v>
      </c>
      <c r="E18" s="60" t="s">
        <v>35</v>
      </c>
      <c r="F18" s="4" t="s">
        <v>36</v>
      </c>
    </row>
    <row r="19" spans="3:14" ht="30" customHeight="1" thickTop="1" thickBot="1" x14ac:dyDescent="0.3">
      <c r="C19" s="5" t="s">
        <v>37</v>
      </c>
      <c r="D19" s="15">
        <f>D17*D18</f>
        <v>69.814418141984461</v>
      </c>
      <c r="E19" s="16" t="s">
        <v>38</v>
      </c>
      <c r="F19" s="4" t="s">
        <v>39</v>
      </c>
    </row>
    <row r="20" spans="3:14" ht="30" customHeight="1" thickTop="1" thickBot="1" x14ac:dyDescent="0.3">
      <c r="C20" s="5" t="s">
        <v>40</v>
      </c>
      <c r="D20" s="15">
        <f>D19*30</f>
        <v>2094.4325442595336</v>
      </c>
      <c r="E20" s="16" t="s">
        <v>41</v>
      </c>
      <c r="F20" s="4" t="s">
        <v>42</v>
      </c>
    </row>
    <row r="21" spans="3:14" ht="30" customHeight="1" thickTop="1" thickBot="1" x14ac:dyDescent="0.3">
      <c r="C21" s="61" t="s">
        <v>43</v>
      </c>
      <c r="D21" s="57">
        <f>'[1]لوحة الإدخال الرئيسية'!C11</f>
        <v>0.65</v>
      </c>
      <c r="E21" s="62" t="s">
        <v>44</v>
      </c>
      <c r="F21" s="4" t="s">
        <v>45</v>
      </c>
    </row>
    <row r="22" spans="3:14" ht="30" customHeight="1" thickTop="1" thickBot="1" x14ac:dyDescent="0.3">
      <c r="C22" s="63" t="s">
        <v>46</v>
      </c>
      <c r="D22" s="64">
        <f>D20*D21</f>
        <v>1361.381153768697</v>
      </c>
      <c r="E22" s="65" t="s">
        <v>47</v>
      </c>
      <c r="F22" s="4" t="s">
        <v>48</v>
      </c>
    </row>
    <row r="23" spans="3:14" ht="28.5" customHeight="1" thickTop="1" thickBot="1" x14ac:dyDescent="0.3"/>
    <row r="24" spans="3:14" ht="24.75" customHeight="1" thickTop="1" x14ac:dyDescent="0.35">
      <c r="C24" s="40" t="s">
        <v>49</v>
      </c>
      <c r="D24" s="41"/>
      <c r="E24" s="41"/>
      <c r="F24" s="42"/>
    </row>
    <row r="25" spans="3:14" ht="24.75" customHeight="1" thickBot="1" x14ac:dyDescent="0.3">
      <c r="C25" s="43" t="s">
        <v>50</v>
      </c>
      <c r="D25" s="44"/>
      <c r="E25" s="44"/>
      <c r="F25" s="45"/>
    </row>
    <row r="26" spans="3:14" ht="24.75" customHeight="1" thickTop="1" thickBot="1" x14ac:dyDescent="0.3">
      <c r="C26" s="21"/>
      <c r="D26" s="21"/>
      <c r="E26" s="21"/>
    </row>
    <row r="27" spans="3:14" ht="24.75" customHeight="1" thickTop="1" x14ac:dyDescent="0.25">
      <c r="C27" s="46" t="s">
        <v>51</v>
      </c>
      <c r="D27" s="47"/>
      <c r="E27" s="47"/>
      <c r="F27" s="48"/>
    </row>
    <row r="28" spans="3:14" ht="24.75" customHeight="1" thickBot="1" x14ac:dyDescent="0.3">
      <c r="C28" s="49"/>
      <c r="D28" s="50"/>
      <c r="E28" s="50"/>
      <c r="F28" s="51"/>
    </row>
    <row r="29" spans="3:14" ht="24.75" customHeight="1" thickTop="1" thickBot="1" x14ac:dyDescent="0.35">
      <c r="C29" s="21"/>
      <c r="D29" s="21"/>
      <c r="E29" s="21"/>
      <c r="M29" s="22" t="s">
        <v>52</v>
      </c>
      <c r="N29" s="23"/>
    </row>
    <row r="30" spans="3:14" ht="24.75" customHeight="1" thickTop="1" x14ac:dyDescent="0.25">
      <c r="C30" s="24" t="s">
        <v>53</v>
      </c>
      <c r="D30" s="25"/>
      <c r="E30" s="25"/>
      <c r="F30" s="26"/>
      <c r="M30" s="17" t="s">
        <v>54</v>
      </c>
      <c r="N30" s="18">
        <v>1</v>
      </c>
    </row>
    <row r="31" spans="3:14" ht="24.75" customHeight="1" thickBot="1" x14ac:dyDescent="0.3">
      <c r="C31" s="27"/>
      <c r="D31" s="28"/>
      <c r="E31" s="28"/>
      <c r="F31" s="29"/>
      <c r="M31" s="19" t="s">
        <v>55</v>
      </c>
      <c r="N31" s="20">
        <f>N30*0.0254</f>
        <v>2.5399999999999999E-2</v>
      </c>
    </row>
    <row r="32" spans="3:14" ht="24" customHeight="1" thickTop="1" thickBot="1" x14ac:dyDescent="0.3">
      <c r="C32" s="21"/>
      <c r="D32" s="21"/>
      <c r="E32" s="21"/>
    </row>
    <row r="33" spans="3:6" ht="15.75" customHeight="1" thickTop="1" x14ac:dyDescent="0.25">
      <c r="C33" s="30" t="s">
        <v>56</v>
      </c>
      <c r="D33" s="31"/>
      <c r="E33" s="31"/>
      <c r="F33" s="32"/>
    </row>
    <row r="34" spans="3:6" ht="26.25" customHeight="1" thickBot="1" x14ac:dyDescent="0.3">
      <c r="C34" s="33"/>
      <c r="D34" s="34"/>
      <c r="E34" s="34"/>
      <c r="F34" s="35"/>
    </row>
    <row r="35" spans="3:6" ht="15.75" thickTop="1" x14ac:dyDescent="0.25"/>
  </sheetData>
  <mergeCells count="11">
    <mergeCell ref="C27:F28"/>
    <mergeCell ref="C2:E2"/>
    <mergeCell ref="C14:E14"/>
    <mergeCell ref="C24:F24"/>
    <mergeCell ref="C25:F25"/>
    <mergeCell ref="C26:E26"/>
    <mergeCell ref="C29:E29"/>
    <mergeCell ref="M29:N29"/>
    <mergeCell ref="C30:F31"/>
    <mergeCell ref="C32:E32"/>
    <mergeCell ref="C33:F34"/>
  </mergeCells>
  <hyperlinks>
    <hyperlink ref="C33" r:id="rId1" display="http://www.unitconverters.net/flow-converter.html" xr:uid="{39D17D6B-02A1-4845-BC6C-9A6E412AB4C5}"/>
  </hyperlinks>
  <pageMargins left="0.7" right="0.7" top="0.75" bottom="0.75" header="0.3" footer="0.3"/>
  <pageSetup orientation="portrait"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6207316CEB5214C919F92424DC710E7" ma:contentTypeVersion="13" ma:contentTypeDescription="Create a new document." ma:contentTypeScope="" ma:versionID="4dc143a510f2e08e5b8db8d1e36bae0e">
  <xsd:schema xmlns:xsd="http://www.w3.org/2001/XMLSchema" xmlns:xs="http://www.w3.org/2001/XMLSchema" xmlns:p="http://schemas.microsoft.com/office/2006/metadata/properties" xmlns:ns3="ed67c063-a70a-4d25-8daf-ab0af8f46f5a" xmlns:ns4="e7c0e2dc-4227-4593-b276-6a9c46aa6efc" targetNamespace="http://schemas.microsoft.com/office/2006/metadata/properties" ma:root="true" ma:fieldsID="d46c6fbeb9de3152efaa629a536fa326" ns3:_="" ns4:_="">
    <xsd:import namespace="ed67c063-a70a-4d25-8daf-ab0af8f46f5a"/>
    <xsd:import namespace="e7c0e2dc-4227-4593-b276-6a9c46aa6ef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DateTaken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67c063-a70a-4d25-8daf-ab0af8f46f5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c0e2dc-4227-4593-b276-6a9c46aa6e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06C4204-4676-4517-B6EE-2DEF0FC16C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67c063-a70a-4d25-8daf-ab0af8f46f5a"/>
    <ds:schemaRef ds:uri="e7c0e2dc-4227-4593-b276-6a9c46aa6e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E4A8659-0976-4557-8484-91A16FA7E592}">
  <ds:schemaRefs>
    <ds:schemaRef ds:uri="http://schemas.openxmlformats.org/package/2006/metadata/core-properties"/>
    <ds:schemaRef ds:uri="ed67c063-a70a-4d25-8daf-ab0af8f46f5a"/>
    <ds:schemaRef ds:uri="e7c0e2dc-4227-4593-b276-6a9c46aa6efc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AF797B1-39D6-4DA3-98A7-FD909A36C7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حسابات الضخ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HAITHAM</dc:creator>
  <cp:lastModifiedBy>Haytham Bakour</cp:lastModifiedBy>
  <dcterms:created xsi:type="dcterms:W3CDTF">2020-04-07T19:55:19Z</dcterms:created>
  <dcterms:modified xsi:type="dcterms:W3CDTF">2020-04-07T20:18:14Z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0x01010066207316CEB5214C919F92424DC710E7</vt:lpwstr>
  </property>
</Properties>
</file>